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80" yWindow="0" windowWidth="12120" windowHeight="9240" tabRatio="599" activeTab="0"/>
  </bookViews>
  <sheets>
    <sheet name="Optimal Trade Slicing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<sst xmlns="http://schemas.openxmlformats.org/spreadsheetml/2006/main" count="37" uniqueCount="26">
  <si>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 =</t>
  </si>
  <si>
    <t>X=</t>
  </si>
  <si>
    <t xml:space="preserve">c = </t>
  </si>
  <si>
    <t>Obtaining Optimal number of Slices and Slice Sizes</t>
  </si>
  <si>
    <t>m =</t>
  </si>
  <si>
    <t>F=</t>
  </si>
  <si>
    <t>v=</t>
  </si>
  <si>
    <t>n=</t>
  </si>
  <si>
    <t>X/n=</t>
  </si>
  <si>
    <t>(x/n)^m=</t>
  </si>
  <si>
    <t>n*v*(x/n)^m=</t>
  </si>
  <si>
    <t>Total costs=</t>
  </si>
  <si>
    <t>nF+n*v*(x/n)^m=</t>
  </si>
  <si>
    <t>Optimal vX^m/F=</t>
  </si>
  <si>
    <t>Optimal n=</t>
  </si>
  <si>
    <t xml:space="preserve">Optimal c = </t>
  </si>
  <si>
    <t>Here, we iterate for either n orders to minimize costs or to find a given c.</t>
  </si>
  <si>
    <t>To find the X consistent with c, substitute in for values of E45 and let E51 = e45/d55.</t>
  </si>
  <si>
    <t>Iterating for Latent Demand</t>
  </si>
  <si>
    <t>s =</t>
  </si>
  <si>
    <t xml:space="preserve">Trial n = </t>
  </si>
  <si>
    <t>Trade Slicing</t>
  </si>
  <si>
    <t>dB/dn =</t>
  </si>
  <si>
    <t>(m-1)vX^m=</t>
  </si>
  <si>
    <t>(1-m)vX^m=</t>
  </si>
  <si>
    <t>Substitute to minimize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</si>
</sst>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8" fillId="33" borderId="0" xfId="57" applyFont="1" applyFill="1">
      <alignment/>
      <protection/>
    </xf>
    <xf numFmtId="0" fontId="21" fillId="33" borderId="0" xfId="57" applyFill="1">
      <alignment/>
      <protection/>
    </xf>
    <xf numFmtId="0" fontId="21" fillId="0" borderId="0" xfId="57">
      <alignment/>
      <protection/>
    </xf>
    <xf numFmtId="0" fontId="36" fillId="0" borderId="0" xfId="57" applyFont="1">
      <alignment/>
      <protection/>
    </xf>
    <xf numFmtId="0" fontId="39" fillId="0" borderId="0" xfId="57" applyFont="1">
      <alignment/>
      <protection/>
    </xf>
    <xf numFmtId="0" fontId="21" fillId="0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>
      <alignment/>
      <protection/>
    </xf>
    <xf numFmtId="0" fontId="21" fillId="33" borderId="0" xfId="57" applyFont="1" applyFill="1">
      <alignment/>
      <protection/>
    </xf>
    <xf numFmtId="0" fontId="6" fillId="0" borderId="0" xfId="0" applyFont="1" applyAlignment="1">
      <alignment horizontal="center"/>
    </xf>
    <xf numFmtId="0" fontId="21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142875</xdr:rowOff>
    </xdr:from>
    <xdr:to>
      <xdr:col>2</xdr:col>
      <xdr:colOff>276225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466725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409575</xdr:colOff>
      <xdr:row>32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0" y="5753100"/>
          <a:ext cx="2847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1</xdr:row>
      <xdr:rowOff>66675</xdr:rowOff>
    </xdr:from>
    <xdr:to>
      <xdr:col>5</xdr:col>
      <xdr:colOff>600075</xdr:colOff>
      <xdr:row>4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361950"/>
          <a:ext cx="2952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</xdr:row>
      <xdr:rowOff>142875</xdr:rowOff>
    </xdr:from>
    <xdr:to>
      <xdr:col>8</xdr:col>
      <xdr:colOff>333375</xdr:colOff>
      <xdr:row>4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438150"/>
          <a:ext cx="128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34</xdr:row>
      <xdr:rowOff>28575</xdr:rowOff>
    </xdr:from>
    <xdr:to>
      <xdr:col>14</xdr:col>
      <xdr:colOff>676275</xdr:colOff>
      <xdr:row>36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29325" y="6381750"/>
          <a:ext cx="449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9.140625" style="3" customWidth="1"/>
    <col min="3" max="3" width="16.28125" style="3" customWidth="1"/>
    <col min="4" max="4" width="16.00390625" style="3" customWidth="1"/>
    <col min="5" max="5" width="12.00390625" style="3" bestFit="1" customWidth="1"/>
    <col min="6" max="12" width="9.140625" style="3" customWidth="1"/>
    <col min="13" max="13" width="12.00390625" style="3" bestFit="1" customWidth="1"/>
    <col min="14" max="14" width="9.140625" style="3" customWidth="1"/>
    <col min="15" max="15" width="12.7109375" style="3" customWidth="1"/>
    <col min="16" max="17" width="9.140625" style="3" customWidth="1"/>
    <col min="18" max="18" width="12.8515625" style="3" customWidth="1"/>
    <col min="19" max="16384" width="9.140625" style="3" customWidth="1"/>
  </cols>
  <sheetData>
    <row r="1" spans="1:7" ht="23.25">
      <c r="A1" s="1" t="s">
        <v>21</v>
      </c>
      <c r="B1" s="2"/>
      <c r="C1" s="2"/>
      <c r="D1" s="2"/>
      <c r="E1" s="2"/>
      <c r="F1" s="2"/>
      <c r="G1" s="2"/>
    </row>
    <row r="3" spans="4:8" ht="15">
      <c r="D3"/>
      <c r="H3"/>
    </row>
    <row r="6" ht="15">
      <c r="C6" s="4" t="s">
        <v>3</v>
      </c>
    </row>
    <row r="7" spans="4:5" ht="15">
      <c r="D7" s="3" t="s">
        <v>4</v>
      </c>
      <c r="E7" s="2">
        <v>1.5</v>
      </c>
    </row>
    <row r="8" spans="4:5" ht="15">
      <c r="D8" s="3" t="s">
        <v>5</v>
      </c>
      <c r="E8" s="2">
        <v>0.03</v>
      </c>
    </row>
    <row r="9" spans="4:5" ht="15">
      <c r="D9" s="3" t="s">
        <v>6</v>
      </c>
      <c r="E9" s="2">
        <v>1E-05</v>
      </c>
    </row>
    <row r="10" spans="4:5" ht="15">
      <c r="D10" s="3" t="s">
        <v>1</v>
      </c>
      <c r="E10" s="2">
        <v>80000</v>
      </c>
    </row>
    <row r="11" spans="4:5" ht="15">
      <c r="D11" s="3" t="s">
        <v>7</v>
      </c>
      <c r="E11" s="5">
        <f>D20</f>
        <v>242.2827457109522</v>
      </c>
    </row>
    <row r="12" spans="4:5" ht="15">
      <c r="D12" s="3" t="s">
        <v>8</v>
      </c>
      <c r="E12" s="3">
        <f>E10/E11</f>
        <v>330.19272488946234</v>
      </c>
    </row>
    <row r="13" spans="4:5" ht="15">
      <c r="D13" s="3" t="s">
        <v>9</v>
      </c>
      <c r="E13" s="3">
        <f>E12^E7</f>
        <v>5999.999999999995</v>
      </c>
    </row>
    <row r="14" spans="4:5" ht="15">
      <c r="D14" s="3" t="s">
        <v>10</v>
      </c>
      <c r="E14" s="3">
        <f>E13*E11*E9</f>
        <v>14.536964742657123</v>
      </c>
    </row>
    <row r="15" spans="3:5" ht="15">
      <c r="C15" s="3" t="s">
        <v>11</v>
      </c>
      <c r="D15" s="3" t="s">
        <v>12</v>
      </c>
      <c r="E15" s="3">
        <f>E8*E11+E14</f>
        <v>21.80544711398569</v>
      </c>
    </row>
    <row r="16" spans="4:5" ht="15">
      <c r="D16" s="8" t="s">
        <v>22</v>
      </c>
      <c r="E16" s="3">
        <f>E8-(E7-1)*E9*((E10^E7)/(E11^E7))</f>
        <v>0</v>
      </c>
    </row>
    <row r="17" spans="3:4" ht="15">
      <c r="C17" s="8" t="s">
        <v>23</v>
      </c>
      <c r="D17" s="3">
        <f>(E7-1)*E9*E10^E7</f>
        <v>113.1370849898477</v>
      </c>
    </row>
    <row r="18" spans="3:4" ht="15">
      <c r="C18" s="3" t="s">
        <v>13</v>
      </c>
      <c r="D18" s="3">
        <f>(E9*E10^E7)/E8</f>
        <v>7542.472332656514</v>
      </c>
    </row>
    <row r="20" spans="3:4" ht="15">
      <c r="C20" s="3" t="s">
        <v>14</v>
      </c>
      <c r="D20" s="3">
        <f>((E9*(E7-1)*E10^E7)/E8)^(1/E7)</f>
        <v>242.2827457109522</v>
      </c>
    </row>
    <row r="21" spans="3:4" ht="15">
      <c r="C21" s="3" t="s">
        <v>15</v>
      </c>
      <c r="D21" s="3">
        <f>E10/D20</f>
        <v>330.19272488946234</v>
      </c>
    </row>
    <row r="29" ht="15">
      <c r="C29" s="4" t="s">
        <v>16</v>
      </c>
    </row>
    <row r="30" ht="15">
      <c r="C30" s="4" t="s">
        <v>17</v>
      </c>
    </row>
    <row r="31" ht="15">
      <c r="C31" s="4" t="s">
        <v>18</v>
      </c>
    </row>
    <row r="32" spans="4:5" ht="15">
      <c r="D32" s="3" t="s">
        <v>19</v>
      </c>
      <c r="E32" s="2">
        <v>0.5</v>
      </c>
    </row>
    <row r="33" spans="4:5" ht="15">
      <c r="D33" s="3" t="s">
        <v>0</v>
      </c>
      <c r="E33" s="2">
        <v>0.1</v>
      </c>
    </row>
    <row r="34" spans="4:5" ht="15">
      <c r="D34" s="3" t="s">
        <v>4</v>
      </c>
      <c r="E34" s="2">
        <v>2</v>
      </c>
    </row>
    <row r="35" spans="4:5" ht="15">
      <c r="D35" s="3" t="s">
        <v>5</v>
      </c>
      <c r="E35" s="6">
        <f>E33*E38^(E32)</f>
        <v>4.409081537009721</v>
      </c>
    </row>
    <row r="36" spans="4:5" ht="15">
      <c r="D36" s="3" t="s">
        <v>6</v>
      </c>
      <c r="E36" s="2">
        <v>0.0001</v>
      </c>
    </row>
    <row r="37" spans="4:5" ht="15">
      <c r="D37" s="3" t="s">
        <v>1</v>
      </c>
      <c r="E37" s="6">
        <v>500000</v>
      </c>
    </row>
    <row r="38" spans="4:5" ht="15">
      <c r="D38" s="3" t="s">
        <v>7</v>
      </c>
      <c r="E38" s="5">
        <f>E43</f>
        <v>1944</v>
      </c>
    </row>
    <row r="39" spans="4:5" ht="15">
      <c r="D39" s="3" t="s">
        <v>8</v>
      </c>
      <c r="E39" s="7">
        <f>E37/E43</f>
        <v>257.201646090535</v>
      </c>
    </row>
    <row r="40" spans="4:5" ht="15">
      <c r="D40" s="3" t="s">
        <v>9</v>
      </c>
      <c r="E40" s="3">
        <f>E39^E34</f>
        <v>66152.68675168083</v>
      </c>
    </row>
    <row r="41" spans="4:10" ht="15.75">
      <c r="D41" s="3" t="s">
        <v>10</v>
      </c>
      <c r="E41" s="3">
        <f>E40*E38*E36</f>
        <v>12860.082304526753</v>
      </c>
      <c r="J41" s="10"/>
    </row>
    <row r="42" spans="3:8" ht="15">
      <c r="C42" s="3" t="s">
        <v>11</v>
      </c>
      <c r="D42" s="3" t="s">
        <v>12</v>
      </c>
      <c r="E42" s="4">
        <f>E35*E38+E41</f>
        <v>21431.33681247365</v>
      </c>
      <c r="H42" s="3">
        <f>(E33*(E32+1)*E43^E32)+(1-E34)*E36*(E37/E43)^E34</f>
        <v>-0.0016463696535007344</v>
      </c>
    </row>
    <row r="43" spans="3:6" ht="15">
      <c r="C43" s="5" t="s">
        <v>20</v>
      </c>
      <c r="E43" s="9">
        <v>1944</v>
      </c>
      <c r="F43" s="11" t="s">
        <v>25</v>
      </c>
    </row>
    <row r="44" spans="3:4" ht="15">
      <c r="C44" s="8" t="s">
        <v>24</v>
      </c>
      <c r="D44" s="3">
        <f>(1-E34)*E36*E37^E34</f>
        <v>-25000000</v>
      </c>
    </row>
    <row r="45" spans="3:8" ht="15">
      <c r="C45" s="3" t="s">
        <v>13</v>
      </c>
      <c r="D45" s="3">
        <f>(E36*E37^E34)/E35</f>
        <v>5670115.14533143</v>
      </c>
      <c r="H45" s="3">
        <f>(0.0002/0.016*718^1.2)^1.6666667</f>
        <v>347.0821622130647</v>
      </c>
    </row>
    <row r="47" spans="3:4" ht="15">
      <c r="C47" s="3" t="s">
        <v>2</v>
      </c>
      <c r="D47" s="2">
        <f>E37/E38</f>
        <v>257.201646090535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Reed Elsevier</cp:lastModifiedBy>
  <dcterms:created xsi:type="dcterms:W3CDTF">2002-02-01T15:05:39Z</dcterms:created>
  <dcterms:modified xsi:type="dcterms:W3CDTF">2012-11-27T12:09:21Z</dcterms:modified>
  <cp:category/>
  <cp:version/>
  <cp:contentType/>
  <cp:contentStatus/>
</cp:coreProperties>
</file>